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6\RENEWAL QUOTATION\007 - Renewal List Juli\"/>
    </mc:Choice>
  </mc:AlternateContent>
  <xr:revisionPtr revIDLastSave="0" documentId="8_{0DEAA808-1C1E-4C23-B7E8-6A5B9E692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otation" sheetId="1" r:id="rId1"/>
    <sheet name="Rate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C25" i="1"/>
  <c r="E17" i="1" l="1"/>
  <c r="F37" i="1" l="1"/>
  <c r="H37" i="1" s="1"/>
  <c r="L51" i="1"/>
  <c r="F36" i="1" l="1"/>
  <c r="F32" i="1"/>
  <c r="C31" i="1"/>
  <c r="E15" i="1" l="1"/>
  <c r="H36" i="1" l="1"/>
  <c r="C30" i="1" l="1"/>
  <c r="F34" i="1" s="1"/>
  <c r="H34" i="1" l="1"/>
  <c r="F25" i="1" l="1"/>
  <c r="H38" i="1" l="1"/>
  <c r="H39" i="1" l="1"/>
  <c r="H40" i="1" s="1"/>
  <c r="H42" i="1" s="1"/>
</calcChain>
</file>

<file path=xl/sharedStrings.xml><?xml version="1.0" encoding="utf-8"?>
<sst xmlns="http://schemas.openxmlformats.org/spreadsheetml/2006/main" count="138" uniqueCount="83">
  <si>
    <t>PA Passenger</t>
  </si>
  <si>
    <t>PA Driver</t>
  </si>
  <si>
    <t>PA</t>
  </si>
  <si>
    <t>Underwriter</t>
  </si>
  <si>
    <t>&gt; Rp 100 Juta</t>
  </si>
  <si>
    <t>&gt; Rp 50 Juta s/d Rp 100 Juta</t>
  </si>
  <si>
    <t>&gt; Rp 25 Juta s/d Rp 50 Juta</t>
  </si>
  <si>
    <t>0 s/d Rp 25 Juta</t>
  </si>
  <si>
    <t>Kendaraan Niaga</t>
  </si>
  <si>
    <t>Kendaraan Penumpang</t>
  </si>
  <si>
    <t>Rate</t>
  </si>
  <si>
    <t>TPL</t>
  </si>
  <si>
    <t>Wilayah 3</t>
  </si>
  <si>
    <t>Wilayah 2</t>
  </si>
  <si>
    <t>Wilayah 1</t>
  </si>
  <si>
    <t>TLO</t>
  </si>
  <si>
    <t>Comprehensive</t>
  </si>
  <si>
    <t>EQVET</t>
  </si>
  <si>
    <t>Rate TSFHL</t>
  </si>
  <si>
    <t>TS</t>
  </si>
  <si>
    <t>SRCC</t>
  </si>
  <si>
    <t>Type Additional</t>
  </si>
  <si>
    <t>Additional Coverage</t>
  </si>
  <si>
    <t>Semua nilai pertanggungan</t>
  </si>
  <si>
    <t>Motor</t>
  </si>
  <si>
    <t>Bus Semua nilai pertanggungan</t>
  </si>
  <si>
    <t>Truck &amp; Pick Up Semua nilai pertanggungan</t>
  </si>
  <si>
    <t>Kendaraan Bus, Truck dan Pickup</t>
  </si>
  <si>
    <t>&gt; Rp 800,000,000,-</t>
  </si>
  <si>
    <t>&gt; Rp 400,000,000,- s/d Rp 800,000,000,-</t>
  </si>
  <si>
    <t>&gt; Rp 200,000,000,- s/d Rp 400,000,000,-</t>
  </si>
  <si>
    <t>&gt; Rp 125,000,000,- s/d Rp 200,000,000,-</t>
  </si>
  <si>
    <t>0 s/d Rp 125,000,000,-</t>
  </si>
  <si>
    <t>TSI</t>
  </si>
  <si>
    <t xml:space="preserve">Kategori </t>
  </si>
  <si>
    <t>Total Loss Only</t>
  </si>
  <si>
    <t>RATE KENDARAAN BERMOTOR PER 1 APRIL 2017</t>
  </si>
  <si>
    <t>:</t>
  </si>
  <si>
    <t>The Insured</t>
  </si>
  <si>
    <t>as owner and / or its associated and / or its subsidiary and / or inter related companies</t>
  </si>
  <si>
    <t>for their respective rights and interests</t>
  </si>
  <si>
    <t>to</t>
  </si>
  <si>
    <t>Sum Insured</t>
  </si>
  <si>
    <t xml:space="preserve">Coverage </t>
  </si>
  <si>
    <t>=</t>
  </si>
  <si>
    <t>Net Premium</t>
  </si>
  <si>
    <t xml:space="preserve">: </t>
  </si>
  <si>
    <t xml:space="preserve">Motor Vehicle Insurance </t>
  </si>
  <si>
    <t>Wording</t>
  </si>
  <si>
    <t>Period</t>
  </si>
  <si>
    <t>Territorial limit</t>
  </si>
  <si>
    <t xml:space="preserve">Year </t>
  </si>
  <si>
    <t>Brand / Model</t>
  </si>
  <si>
    <t xml:space="preserve">Discount </t>
  </si>
  <si>
    <t xml:space="preserve">Stamp and Duty </t>
  </si>
  <si>
    <t xml:space="preserve">Deductible </t>
  </si>
  <si>
    <t xml:space="preserve">Premium </t>
  </si>
  <si>
    <t>Area</t>
  </si>
  <si>
    <t>Loading rate</t>
  </si>
  <si>
    <t xml:space="preserve">Year old </t>
  </si>
  <si>
    <t>loading year old</t>
  </si>
  <si>
    <t>Disetujui Oleh,</t>
  </si>
  <si>
    <t>Jakarta,</t>
  </si>
  <si>
    <t xml:space="preserve">For Business and Private used </t>
  </si>
  <si>
    <t xml:space="preserve">Security </t>
  </si>
  <si>
    <r>
      <rPr>
        <b/>
        <sz val="11"/>
        <color theme="1"/>
        <rFont val="Calibri"/>
        <family val="2"/>
        <scheme val="minor"/>
      </rPr>
      <t>Comprehensive</t>
    </r>
    <r>
      <rPr>
        <sz val="11"/>
        <color theme="1"/>
        <rFont val="Calibri"/>
        <family val="2"/>
        <scheme val="minor"/>
      </rPr>
      <t xml:space="preserve"> Rp. 300.000 in any one accident </t>
    </r>
  </si>
  <si>
    <r>
      <rPr>
        <b/>
        <sz val="11"/>
        <color theme="1"/>
        <rFont val="Calibri"/>
        <family val="2"/>
        <scheme val="minor"/>
      </rPr>
      <t>RSMDCC, TSFWD, Earthquake and TS</t>
    </r>
    <r>
      <rPr>
        <sz val="11"/>
        <color theme="1"/>
        <rFont val="Calibri"/>
        <family val="2"/>
        <scheme val="minor"/>
      </rPr>
      <t xml:space="preserve"> are 10% of claim or min Rp. 500.000 in any one accident </t>
    </r>
  </si>
  <si>
    <t>RSMDCC (Huru-Hara)</t>
  </si>
  <si>
    <t>Flood (Banjir)</t>
  </si>
  <si>
    <r>
      <t xml:space="preserve">Third Party Liability </t>
    </r>
    <r>
      <rPr>
        <sz val="10"/>
        <color theme="1"/>
        <rFont val="Calibri"/>
        <family val="2"/>
        <scheme val="minor"/>
      </rPr>
      <t>(TJH Pihak ke 3)</t>
    </r>
  </si>
  <si>
    <t xml:space="preserve">Third party liability cover max </t>
  </si>
  <si>
    <t>in Any One Accident</t>
  </si>
  <si>
    <t xml:space="preserve">Dipersiapkan Oleh, </t>
  </si>
  <si>
    <t xml:space="preserve">  </t>
  </si>
  <si>
    <t>PT Avrist General Insurance</t>
  </si>
  <si>
    <t>PSAKBI (Polis Standar Asuransi Kendaraan Bermotor Indonesia)</t>
  </si>
  <si>
    <t>License Plate</t>
  </si>
  <si>
    <t>Flood, Riot, Strike, Civil Commotion</t>
  </si>
  <si>
    <t>QRN/SGM-MV/VII/2026 : 515</t>
  </si>
  <si>
    <t>DR INDRIAWATY SETIAWAN QQ WILLYANTO WIDJAJA</t>
  </si>
  <si>
    <t>B 1231 JS</t>
  </si>
  <si>
    <t>HONDA CRV RM3 2WD2.4 AT CKD</t>
  </si>
  <si>
    <r>
      <rPr>
        <b/>
        <sz val="11"/>
        <color theme="1"/>
        <rFont val="Calibri"/>
        <family val="2"/>
        <scheme val="minor"/>
      </rPr>
      <t>CTL and Stolen</t>
    </r>
    <r>
      <rPr>
        <sz val="11"/>
        <color theme="1"/>
        <rFont val="Calibri"/>
        <family val="2"/>
        <scheme val="minor"/>
      </rPr>
      <t xml:space="preserve"> are 10% of claim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</si>
</sst>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%"/>
    <numFmt numFmtId="165" formatCode="_([$IDR]\ * #,##0_);_([$IDR]\ * \(#,##0\);_([$IDR]\ * &quot;-&quot;_);_(@_)"/>
    <numFmt numFmtId="166" formatCode="_([$Rp-421]* #,##0_);_([$Rp-421]* \(#,##0\);_([$Rp-421]* &quot;-&quot;_);_(@_)"/>
    <numFmt numFmtId="167" formatCode="[$-809]dd\ mmmm\ yyyy;@"/>
    <numFmt numFmtId="168" formatCode="[$-409]d/mmm/yy;@"/>
    <numFmt numFmtId="169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52">
    <xf numFmtId="0" fontId="0" fillId="0" borderId="0" xfId="0"/>
    <xf numFmtId="10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10" fontId="0" fillId="0" borderId="0" xfId="0" applyNumberFormat="1"/>
    <xf numFmtId="0" fontId="3" fillId="2" borderId="0" xfId="0" applyFont="1" applyFill="1"/>
    <xf numFmtId="0" fontId="3" fillId="3" borderId="0" xfId="0" applyFont="1" applyFill="1"/>
    <xf numFmtId="0" fontId="5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0" xfId="0" applyFont="1"/>
    <xf numFmtId="0" fontId="3" fillId="0" borderId="0" xfId="0" applyFont="1" applyAlignment="1">
      <alignment horizontal="center"/>
    </xf>
    <xf numFmtId="0" fontId="10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165" fontId="2" fillId="0" borderId="0" xfId="0" applyNumberFormat="1" applyFont="1"/>
    <xf numFmtId="0" fontId="6" fillId="0" borderId="0" xfId="0" applyFont="1" applyAlignment="1" applyProtection="1">
      <alignment horizontal="left"/>
      <protection locked="0"/>
    </xf>
    <xf numFmtId="168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hidden="1"/>
    </xf>
    <xf numFmtId="164" fontId="0" fillId="0" borderId="0" xfId="0" applyNumberFormat="1" applyAlignment="1" applyProtection="1">
      <alignment horizontal="left"/>
      <protection locked="0" hidden="1"/>
    </xf>
    <xf numFmtId="165" fontId="2" fillId="0" borderId="0" xfId="0" applyNumberFormat="1" applyFont="1" applyProtection="1">
      <protection locked="0" hidden="1"/>
    </xf>
    <xf numFmtId="0" fontId="2" fillId="0" borderId="0" xfId="0" applyFont="1" applyProtection="1">
      <protection locked="0"/>
    </xf>
    <xf numFmtId="169" fontId="0" fillId="0" borderId="0" xfId="0" applyNumberForma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5" fillId="0" borderId="0" xfId="0" applyFont="1"/>
    <xf numFmtId="167" fontId="15" fillId="0" borderId="0" xfId="0" applyNumberFormat="1" applyFont="1" applyAlignment="1" applyProtection="1">
      <alignment horizontal="left"/>
      <protection locked="0"/>
    </xf>
    <xf numFmtId="165" fontId="2" fillId="0" borderId="0" xfId="0" applyNumberFormat="1" applyFont="1" applyProtection="1"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6" fontId="0" fillId="0" borderId="0" xfId="0" applyNumberFormat="1" applyAlignment="1">
      <alignment horizontal="center"/>
    </xf>
    <xf numFmtId="0" fontId="14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3" fillId="0" borderId="3" xfId="0" applyFont="1" applyBorder="1" applyAlignment="1">
      <alignment horizontal="center"/>
    </xf>
    <xf numFmtId="165" fontId="2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6" fontId="2" fillId="0" borderId="1" xfId="1" applyNumberFormat="1" applyAlignment="1" applyProtection="1">
      <alignment horizontal="center"/>
    </xf>
    <xf numFmtId="0" fontId="2" fillId="0" borderId="1" xfId="1" applyAlignment="1" applyProtection="1">
      <alignment horizontal="center"/>
    </xf>
    <xf numFmtId="166" fontId="0" fillId="0" borderId="0" xfId="0" applyNumberFormat="1"/>
    <xf numFmtId="0" fontId="0" fillId="0" borderId="0" xfId="0"/>
    <xf numFmtId="166" fontId="0" fillId="0" borderId="2" xfId="0" applyNumberForma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976216</xdr:colOff>
      <xdr:row>5</xdr:row>
      <xdr:rowOff>8283</xdr:rowOff>
    </xdr:to>
    <xdr:pic>
      <xdr:nvPicPr>
        <xdr:cNvPr id="2" name="Picture 1" descr="header excel 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02912" cy="1209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120" zoomScaleNormal="120" workbookViewId="0">
      <selection activeCell="N46" sqref="N46"/>
    </sheetView>
  </sheetViews>
  <sheetFormatPr defaultRowHeight="15" x14ac:dyDescent="0.25"/>
  <cols>
    <col min="1" max="1" width="15.140625" customWidth="1"/>
    <col min="2" max="2" width="1.28515625" customWidth="1"/>
    <col min="3" max="3" width="13" customWidth="1"/>
    <col min="4" max="4" width="3.42578125" customWidth="1"/>
    <col min="5" max="5" width="13.42578125" customWidth="1"/>
    <col min="6" max="6" width="18.42578125" customWidth="1"/>
    <col min="7" max="7" width="3.7109375" customWidth="1"/>
    <col min="8" max="10" width="9.140625" customWidth="1"/>
    <col min="11" max="11" width="1.85546875" customWidth="1"/>
    <col min="12" max="12" width="15.28515625" customWidth="1"/>
  </cols>
  <sheetData>
    <row r="1" spans="1:13" ht="18.75" x14ac:dyDescent="0.3">
      <c r="K1" s="7"/>
    </row>
    <row r="2" spans="1:13" ht="18.75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7"/>
    </row>
    <row r="3" spans="1:13" ht="18.75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7"/>
    </row>
    <row r="4" spans="1:13" ht="18.75" x14ac:dyDescent="0.3">
      <c r="A4" s="17"/>
      <c r="B4" s="18"/>
      <c r="C4" s="24"/>
      <c r="E4" s="18"/>
      <c r="F4" s="18"/>
      <c r="I4" s="19"/>
      <c r="K4" s="12"/>
      <c r="L4" s="12"/>
      <c r="M4" s="12"/>
    </row>
    <row r="5" spans="1:13" ht="18.75" x14ac:dyDescent="0.3">
      <c r="A5" s="17"/>
      <c r="B5" s="18"/>
      <c r="C5" s="24"/>
      <c r="E5" s="18"/>
      <c r="F5" s="18"/>
      <c r="I5" s="19"/>
      <c r="K5" s="12"/>
      <c r="L5" s="12"/>
      <c r="M5" s="12"/>
    </row>
    <row r="6" spans="1:13" ht="18.75" x14ac:dyDescent="0.3">
      <c r="A6" s="17"/>
      <c r="B6" s="18"/>
      <c r="C6" s="24"/>
      <c r="E6" s="18"/>
      <c r="F6" s="18"/>
      <c r="I6" s="19"/>
      <c r="J6" s="39" t="s">
        <v>78</v>
      </c>
      <c r="K6" s="39"/>
      <c r="L6" s="39"/>
      <c r="M6" s="12"/>
    </row>
    <row r="7" spans="1:13" ht="19.5" thickBot="1" x14ac:dyDescent="0.35">
      <c r="A7" s="41" t="s">
        <v>47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3" ht="7.5" customHeight="1" x14ac:dyDescent="0.25">
      <c r="B8" s="2"/>
    </row>
    <row r="9" spans="1:13" x14ac:dyDescent="0.25">
      <c r="A9" t="s">
        <v>48</v>
      </c>
      <c r="B9" s="2" t="s">
        <v>37</v>
      </c>
      <c r="C9" s="40" t="s">
        <v>75</v>
      </c>
      <c r="D9" s="40"/>
      <c r="E9" s="40"/>
      <c r="F9" s="40"/>
      <c r="G9" s="40"/>
      <c r="H9" s="40"/>
      <c r="I9" s="40"/>
      <c r="J9" s="40"/>
    </row>
    <row r="10" spans="1:13" ht="8.25" customHeight="1" x14ac:dyDescent="0.25">
      <c r="B10" s="2"/>
    </row>
    <row r="11" spans="1:13" x14ac:dyDescent="0.25">
      <c r="A11" t="s">
        <v>38</v>
      </c>
      <c r="B11" s="2" t="s">
        <v>37</v>
      </c>
      <c r="C11" s="37" t="s">
        <v>79</v>
      </c>
      <c r="D11" s="37"/>
      <c r="E11" s="37"/>
      <c r="F11" s="37"/>
      <c r="G11" s="37"/>
      <c r="H11" s="37"/>
      <c r="I11" s="37"/>
      <c r="J11" s="37"/>
    </row>
    <row r="12" spans="1:13" x14ac:dyDescent="0.25">
      <c r="B12" s="2"/>
      <c r="C12" s="20" t="s">
        <v>39</v>
      </c>
    </row>
    <row r="13" spans="1:13" x14ac:dyDescent="0.25">
      <c r="B13" s="2"/>
      <c r="C13" s="20" t="s">
        <v>40</v>
      </c>
    </row>
    <row r="14" spans="1:13" ht="7.5" customHeight="1" x14ac:dyDescent="0.25">
      <c r="B14" s="2"/>
    </row>
    <row r="15" spans="1:13" ht="15" customHeight="1" x14ac:dyDescent="0.25">
      <c r="A15" t="s">
        <v>57</v>
      </c>
      <c r="B15" s="2" t="s">
        <v>37</v>
      </c>
      <c r="C15" s="14">
        <v>2</v>
      </c>
      <c r="E15" t="str">
        <f>IF(C15=2,"Jakarta, Jawa barat dan banten",IF(C15=1,"Sumatra dan kepulauan sekitarnya",IF(C15=3,"Other than Area 1 &amp; 2")))</f>
        <v>Jakarta, Jawa barat dan banten</v>
      </c>
    </row>
    <row r="16" spans="1:13" ht="7.5" customHeight="1" x14ac:dyDescent="0.25">
      <c r="B16" s="2"/>
      <c r="C16" s="21"/>
    </row>
    <row r="17" spans="1:12" x14ac:dyDescent="0.25">
      <c r="A17" t="s">
        <v>49</v>
      </c>
      <c r="B17" s="2" t="s">
        <v>37</v>
      </c>
      <c r="C17" s="25">
        <v>46231</v>
      </c>
      <c r="D17" s="14" t="s">
        <v>41</v>
      </c>
      <c r="E17" s="25">
        <f>SUM(C17+365)</f>
        <v>46596</v>
      </c>
    </row>
    <row r="18" spans="1:12" ht="7.5" customHeight="1" x14ac:dyDescent="0.25">
      <c r="B18" s="2"/>
    </row>
    <row r="19" spans="1:12" x14ac:dyDescent="0.25">
      <c r="A19" t="s">
        <v>50</v>
      </c>
      <c r="B19" s="2" t="s">
        <v>37</v>
      </c>
      <c r="C19" s="40" t="s">
        <v>63</v>
      </c>
      <c r="D19" s="40"/>
      <c r="E19" s="40"/>
      <c r="F19" s="40"/>
      <c r="G19" s="40"/>
      <c r="H19" s="40"/>
      <c r="I19" s="40"/>
      <c r="J19" s="40"/>
    </row>
    <row r="20" spans="1:12" ht="7.5" customHeight="1" x14ac:dyDescent="0.25">
      <c r="B20" s="2"/>
    </row>
    <row r="21" spans="1:12" x14ac:dyDescent="0.25">
      <c r="A21" t="s">
        <v>76</v>
      </c>
      <c r="B21" s="2" t="s">
        <v>46</v>
      </c>
      <c r="C21" s="37" t="s">
        <v>80</v>
      </c>
      <c r="D21" s="37"/>
      <c r="E21" s="37"/>
      <c r="F21" s="37"/>
      <c r="G21" s="37"/>
      <c r="H21" s="37"/>
      <c r="I21" s="37"/>
      <c r="J21" s="37"/>
      <c r="K21" s="37"/>
      <c r="L21" s="37"/>
    </row>
    <row r="22" spans="1:12" ht="7.5" customHeight="1" x14ac:dyDescent="0.25">
      <c r="B22" s="2"/>
    </row>
    <row r="23" spans="1:12" x14ac:dyDescent="0.25">
      <c r="A23" t="s">
        <v>51</v>
      </c>
      <c r="B23" s="2" t="s">
        <v>37</v>
      </c>
      <c r="C23" s="37">
        <v>2013</v>
      </c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7.5" customHeight="1" x14ac:dyDescent="0.25">
      <c r="B24" s="2"/>
    </row>
    <row r="25" spans="1:12" ht="15" hidden="1" customHeight="1" x14ac:dyDescent="0.25">
      <c r="A25" t="s">
        <v>59</v>
      </c>
      <c r="B25" s="2" t="s">
        <v>37</v>
      </c>
      <c r="C25">
        <f>2025-C23</f>
        <v>12</v>
      </c>
      <c r="E25" t="s">
        <v>60</v>
      </c>
      <c r="F25">
        <f>IF(C25&gt;=5,C25-5,IF(C25&lt;=5,0))</f>
        <v>7</v>
      </c>
    </row>
    <row r="26" spans="1:12" x14ac:dyDescent="0.25">
      <c r="A26" t="s">
        <v>52</v>
      </c>
      <c r="B26" s="2" t="s">
        <v>37</v>
      </c>
      <c r="C26" s="37" t="s">
        <v>81</v>
      </c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7.5" customHeight="1" x14ac:dyDescent="0.25"/>
    <row r="28" spans="1:12" x14ac:dyDescent="0.25">
      <c r="A28" t="s">
        <v>42</v>
      </c>
      <c r="B28" s="2" t="s">
        <v>46</v>
      </c>
      <c r="C28" s="42">
        <v>160000000</v>
      </c>
      <c r="D28" s="42"/>
      <c r="E28" s="42"/>
      <c r="F28" s="42"/>
      <c r="G28" s="42"/>
      <c r="H28" s="35"/>
      <c r="I28" s="35"/>
    </row>
    <row r="29" spans="1:12" ht="7.5" customHeight="1" x14ac:dyDescent="0.25">
      <c r="B29" s="2"/>
    </row>
    <row r="30" spans="1:12" ht="15" hidden="1" customHeight="1" x14ac:dyDescent="0.25">
      <c r="A30" t="s">
        <v>34</v>
      </c>
      <c r="B30" s="2" t="s">
        <v>37</v>
      </c>
      <c r="C30">
        <f>IF(C28&lt;=125000000,1,IF(C28&lt;=200000000,2,IF(C28&lt;=400000000,3,IF(C28&lt;=800000000,4,IF(C28&gt;=800000000,5)))))</f>
        <v>2</v>
      </c>
    </row>
    <row r="31" spans="1:12" ht="15.75" x14ac:dyDescent="0.25">
      <c r="A31" t="s">
        <v>43</v>
      </c>
      <c r="B31" s="2" t="s">
        <v>46</v>
      </c>
      <c r="C31" s="15" t="str">
        <f>IF(A32=1,"Comprehensive,",IF(A32=2, "Total Loss Only,"))</f>
        <v>Comprehensive,</v>
      </c>
      <c r="E31" s="32" t="s">
        <v>77</v>
      </c>
      <c r="F31" s="2"/>
    </row>
    <row r="32" spans="1:12" ht="15.75" x14ac:dyDescent="0.25">
      <c r="A32" s="22">
        <v>1</v>
      </c>
      <c r="B32" s="2"/>
      <c r="C32" s="15" t="s">
        <v>70</v>
      </c>
      <c r="F32" s="23">
        <f>F38</f>
        <v>50000000</v>
      </c>
      <c r="G32" s="2" t="s">
        <v>71</v>
      </c>
    </row>
    <row r="33" spans="1:10" x14ac:dyDescent="0.25">
      <c r="A33" s="22"/>
      <c r="B33" s="2"/>
      <c r="C33" s="2"/>
    </row>
    <row r="34" spans="1:10" x14ac:dyDescent="0.25">
      <c r="A34" t="s">
        <v>56</v>
      </c>
      <c r="B34" s="2" t="s">
        <v>37</v>
      </c>
      <c r="C34" t="s">
        <v>16</v>
      </c>
      <c r="F34" s="27">
        <f>IF(AND(C15=1,A32=1),VLOOKUP(C30,Rate!A6:E10,3),IF(AND(C15=2,A32=1),VLOOKUP(C30,Rate!A6:E10,4),IF(AND(C15=3,A32=1),VLOOKUP(C30,Rate!A6:E10,5),IF(AND(C15=1,A32=2),VLOOKUP(C30,Rate!A21:E25,3),IF(AND(C15=2,A32=2),VLOOKUP(C30,Rate!A21:E25,4),IF(AND(C15=3,A32=2),VLOOKUP(C30,Rate!A21:E25,5)))))))</f>
        <v>2.47E-2</v>
      </c>
      <c r="G34" t="s">
        <v>44</v>
      </c>
      <c r="H34" s="38">
        <f>SUM(C28*F34)</f>
        <v>3952000</v>
      </c>
      <c r="I34" s="38"/>
    </row>
    <row r="35" spans="1:10" s="13" customFormat="1" x14ac:dyDescent="0.25">
      <c r="B35" s="30"/>
      <c r="C35" s="26" t="s">
        <v>58</v>
      </c>
      <c r="D35" s="26"/>
      <c r="E35" s="26"/>
      <c r="F35" s="28">
        <v>9.8799999999999999E-3</v>
      </c>
      <c r="G35" s="13" t="s">
        <v>44</v>
      </c>
      <c r="H35" s="38">
        <f>SUM(C28*F35)</f>
        <v>1580800</v>
      </c>
      <c r="I35" s="38"/>
    </row>
    <row r="36" spans="1:10" s="13" customFormat="1" x14ac:dyDescent="0.25">
      <c r="C36" s="26" t="s">
        <v>68</v>
      </c>
      <c r="D36" s="26"/>
      <c r="E36" s="26"/>
      <c r="F36" s="28">
        <f>IF(AND(C15=1,A32=1),0.075%,IF(AND(C15=2,A32=1),0.1%,IF(AND(C15=3,A32=1),0.075%,IF(AND(C15=1,A32=2),0.05%,IF(AND(C15=2,A32=2),0.075%,IF(AND(C15=3,A32=2),0.05%))))))</f>
        <v>1E-3</v>
      </c>
      <c r="G36" s="13" t="s">
        <v>44</v>
      </c>
      <c r="H36" s="36">
        <f>SUM(C28*F36)</f>
        <v>160000</v>
      </c>
      <c r="I36" s="36"/>
    </row>
    <row r="37" spans="1:10" s="13" customFormat="1" x14ac:dyDescent="0.25">
      <c r="C37" s="37" t="s">
        <v>67</v>
      </c>
      <c r="D37" s="37"/>
      <c r="E37" s="37"/>
      <c r="F37" s="28">
        <f>IF(A32=1,0.05%,0.035%)</f>
        <v>5.0000000000000001E-4</v>
      </c>
      <c r="G37" s="13" t="s">
        <v>44</v>
      </c>
      <c r="H37" s="36">
        <f>SUM(C28*F37)</f>
        <v>80000</v>
      </c>
      <c r="I37" s="36"/>
    </row>
    <row r="38" spans="1:10" s="13" customFormat="1" x14ac:dyDescent="0.25">
      <c r="C38" s="37" t="s">
        <v>69</v>
      </c>
      <c r="D38" s="37"/>
      <c r="E38" s="37"/>
      <c r="F38" s="29">
        <v>50000000</v>
      </c>
      <c r="G38" s="13" t="s">
        <v>44</v>
      </c>
      <c r="H38" s="50">
        <f>IF(F38&lt;=25000000,1%*F38,IF(F38&lt;=50000000,1%*25000000+0.5%*(F38-25000000),IF(F38&lt;=100000000,1%*25000000+0.5%*25000000+0.25%*(F38-50000000))))</f>
        <v>375000</v>
      </c>
      <c r="I38" s="50"/>
    </row>
    <row r="39" spans="1:10" x14ac:dyDescent="0.25">
      <c r="H39" s="48">
        <f>SUM(H34:I38)</f>
        <v>6147800</v>
      </c>
      <c r="I39" s="49"/>
    </row>
    <row r="40" spans="1:10" x14ac:dyDescent="0.25">
      <c r="C40" t="s">
        <v>53</v>
      </c>
      <c r="F40" s="31">
        <v>0.15</v>
      </c>
      <c r="G40" t="s">
        <v>44</v>
      </c>
      <c r="H40" s="38">
        <f>SUM(H39*F40)</f>
        <v>922170</v>
      </c>
      <c r="I40" s="38"/>
    </row>
    <row r="41" spans="1:10" x14ac:dyDescent="0.25">
      <c r="C41" t="s">
        <v>54</v>
      </c>
      <c r="G41" t="s">
        <v>44</v>
      </c>
      <c r="H41" s="38">
        <v>62000</v>
      </c>
      <c r="I41" s="38"/>
    </row>
    <row r="42" spans="1:10" ht="15.75" thickBot="1" x14ac:dyDescent="0.3">
      <c r="C42" s="2" t="s">
        <v>45</v>
      </c>
      <c r="G42" t="s">
        <v>44</v>
      </c>
      <c r="H42" s="46">
        <f>SUM(H39-H40+H41)</f>
        <v>5287630</v>
      </c>
      <c r="I42" s="47"/>
    </row>
    <row r="43" spans="1:10" ht="15.75" thickTop="1" x14ac:dyDescent="0.25"/>
    <row r="44" spans="1:10" x14ac:dyDescent="0.25">
      <c r="A44" t="s">
        <v>55</v>
      </c>
      <c r="B44" t="s">
        <v>46</v>
      </c>
      <c r="C44" t="s">
        <v>65</v>
      </c>
    </row>
    <row r="45" spans="1:10" x14ac:dyDescent="0.25">
      <c r="C45" s="13" t="s">
        <v>66</v>
      </c>
      <c r="D45" s="13"/>
      <c r="E45" s="13"/>
      <c r="F45" s="13"/>
      <c r="G45" s="13"/>
      <c r="H45" s="13"/>
      <c r="I45" s="13"/>
      <c r="J45" s="13"/>
    </row>
    <row r="46" spans="1:10" x14ac:dyDescent="0.25">
      <c r="C46" t="s">
        <v>82</v>
      </c>
    </row>
    <row r="48" spans="1:10" x14ac:dyDescent="0.25">
      <c r="A48" s="2" t="s">
        <v>64</v>
      </c>
      <c r="B48" s="2" t="s">
        <v>37</v>
      </c>
      <c r="C48" s="45" t="s">
        <v>74</v>
      </c>
      <c r="D48" s="45"/>
      <c r="E48" s="45"/>
    </row>
    <row r="51" spans="1:12" x14ac:dyDescent="0.25">
      <c r="A51" s="33" t="s">
        <v>61</v>
      </c>
      <c r="B51" s="33"/>
      <c r="C51" s="33"/>
      <c r="D51" s="33"/>
      <c r="E51" s="33"/>
      <c r="F51" s="33"/>
      <c r="G51" s="33"/>
      <c r="H51" s="44"/>
      <c r="I51" s="44"/>
      <c r="J51" s="44" t="s">
        <v>62</v>
      </c>
      <c r="K51" s="44"/>
      <c r="L51" s="34">
        <f ca="1">TODAY()</f>
        <v>46212</v>
      </c>
    </row>
    <row r="52" spans="1:12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1:12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12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1:12" x14ac:dyDescent="0.25">
      <c r="A55" s="33" t="s">
        <v>73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1:12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43" t="s">
        <v>72</v>
      </c>
      <c r="K56" s="43"/>
      <c r="L56" s="43"/>
    </row>
  </sheetData>
  <sheetProtection deleteColumns="0" deleteRows="0"/>
  <protectedRanges>
    <protectedRange sqref="C34" name="Range2"/>
    <protectedRange sqref="A32:I32" name="Range1"/>
  </protectedRanges>
  <mergeCells count="24">
    <mergeCell ref="H41:I41"/>
    <mergeCell ref="H39:I39"/>
    <mergeCell ref="C38:E38"/>
    <mergeCell ref="H38:I38"/>
    <mergeCell ref="H40:I40"/>
    <mergeCell ref="J56:L56"/>
    <mergeCell ref="J51:K51"/>
    <mergeCell ref="H51:I51"/>
    <mergeCell ref="C48:E48"/>
    <mergeCell ref="H42:I42"/>
    <mergeCell ref="H37:I37"/>
    <mergeCell ref="C37:E37"/>
    <mergeCell ref="H36:I36"/>
    <mergeCell ref="H34:I34"/>
    <mergeCell ref="J6:L6"/>
    <mergeCell ref="C11:J11"/>
    <mergeCell ref="C19:J19"/>
    <mergeCell ref="A7:L7"/>
    <mergeCell ref="C9:J9"/>
    <mergeCell ref="C21:L21"/>
    <mergeCell ref="C23:L23"/>
    <mergeCell ref="C26:L26"/>
    <mergeCell ref="H35:I35"/>
    <mergeCell ref="C28:G28"/>
  </mergeCells>
  <pageMargins left="0.13" right="0.13" top="0.06" bottom="0.56000000000000005" header="0.14000000000000001" footer="0.3"/>
  <pageSetup paperSize="9" scale="90" orientation="portrait" horizontalDpi="4294967293" verticalDpi="4294967293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workbookViewId="0">
      <selection activeCell="M14" sqref="M14"/>
    </sheetView>
  </sheetViews>
  <sheetFormatPr defaultRowHeight="15" x14ac:dyDescent="0.25"/>
  <cols>
    <col min="1" max="1" width="24.7109375" bestFit="1" customWidth="1"/>
    <col min="2" max="2" width="38.5703125" bestFit="1" customWidth="1"/>
    <col min="3" max="5" width="10.7109375" customWidth="1"/>
  </cols>
  <sheetData>
    <row r="1" spans="1:5" ht="21" x14ac:dyDescent="0.35">
      <c r="A1" s="51" t="s">
        <v>36</v>
      </c>
      <c r="B1" s="51"/>
      <c r="C1" s="51"/>
      <c r="D1" s="51"/>
      <c r="E1" s="51"/>
    </row>
    <row r="3" spans="1:5" ht="18.75" x14ac:dyDescent="0.3">
      <c r="A3" s="11" t="s">
        <v>16</v>
      </c>
    </row>
    <row r="4" spans="1:5" x14ac:dyDescent="0.25">
      <c r="A4" s="6" t="s">
        <v>34</v>
      </c>
      <c r="B4" s="6" t="s">
        <v>33</v>
      </c>
      <c r="C4" s="6" t="s">
        <v>14</v>
      </c>
      <c r="D4" s="6" t="s">
        <v>13</v>
      </c>
      <c r="E4" s="6" t="s">
        <v>12</v>
      </c>
    </row>
    <row r="5" spans="1:5" x14ac:dyDescent="0.25">
      <c r="A5" s="45" t="s">
        <v>9</v>
      </c>
      <c r="B5" s="45"/>
      <c r="C5" s="6"/>
      <c r="D5" s="6"/>
      <c r="E5" s="6"/>
    </row>
    <row r="6" spans="1:5" x14ac:dyDescent="0.25">
      <c r="A6" s="8">
        <v>1</v>
      </c>
      <c r="B6" t="s">
        <v>32</v>
      </c>
      <c r="C6" s="1">
        <v>3.8199999999999998E-2</v>
      </c>
      <c r="D6" s="1">
        <v>3.2599999999999997E-2</v>
      </c>
      <c r="E6" s="1">
        <v>2.53E-2</v>
      </c>
    </row>
    <row r="7" spans="1:5" x14ac:dyDescent="0.25">
      <c r="A7" s="8">
        <v>2</v>
      </c>
      <c r="B7" t="s">
        <v>31</v>
      </c>
      <c r="C7" s="1">
        <v>2.6700000000000002E-2</v>
      </c>
      <c r="D7" s="1">
        <v>2.47E-2</v>
      </c>
      <c r="E7" s="1">
        <v>2.69E-2</v>
      </c>
    </row>
    <row r="8" spans="1:5" x14ac:dyDescent="0.25">
      <c r="A8" s="8">
        <v>3</v>
      </c>
      <c r="B8" t="s">
        <v>30</v>
      </c>
      <c r="C8" s="1">
        <v>2.18E-2</v>
      </c>
      <c r="D8" s="1">
        <v>2.0799999999999999E-2</v>
      </c>
      <c r="E8" s="1">
        <v>1.7899999999999999E-2</v>
      </c>
    </row>
    <row r="9" spans="1:5" x14ac:dyDescent="0.25">
      <c r="A9" s="8">
        <v>4</v>
      </c>
      <c r="B9" t="s">
        <v>29</v>
      </c>
      <c r="C9" s="1">
        <v>1.2E-2</v>
      </c>
      <c r="D9" s="1">
        <v>1.2E-2</v>
      </c>
      <c r="E9" s="1">
        <v>1.14E-2</v>
      </c>
    </row>
    <row r="10" spans="1:5" x14ac:dyDescent="0.25">
      <c r="A10" s="8">
        <v>5</v>
      </c>
      <c r="B10" t="s">
        <v>28</v>
      </c>
      <c r="C10" s="1">
        <v>1.0500000000000001E-2</v>
      </c>
      <c r="D10" s="1">
        <v>1.0500000000000001E-2</v>
      </c>
      <c r="E10" s="1">
        <v>1.0500000000000001E-2</v>
      </c>
    </row>
    <row r="11" spans="1:5" x14ac:dyDescent="0.25">
      <c r="A11" s="45" t="s">
        <v>27</v>
      </c>
      <c r="B11" s="45"/>
    </row>
    <row r="12" spans="1:5" x14ac:dyDescent="0.25">
      <c r="A12" s="8">
        <v>6</v>
      </c>
      <c r="B12" t="s">
        <v>26</v>
      </c>
      <c r="C12" s="1">
        <v>2.4199999999999999E-2</v>
      </c>
      <c r="D12" s="1">
        <v>2.3900000000000001E-2</v>
      </c>
      <c r="E12" s="1">
        <v>2.23E-2</v>
      </c>
    </row>
    <row r="13" spans="1:5" x14ac:dyDescent="0.25">
      <c r="A13" s="8">
        <v>7</v>
      </c>
      <c r="B13" t="s">
        <v>25</v>
      </c>
      <c r="C13" s="1">
        <v>1.04E-2</v>
      </c>
      <c r="D13" s="1">
        <v>1.04E-2</v>
      </c>
      <c r="E13" s="1">
        <v>8.8000000000000005E-3</v>
      </c>
    </row>
    <row r="14" spans="1:5" x14ac:dyDescent="0.25">
      <c r="A14" s="45" t="s">
        <v>24</v>
      </c>
      <c r="B14" s="45"/>
      <c r="C14" s="9"/>
      <c r="D14" s="9"/>
      <c r="E14" s="9"/>
    </row>
    <row r="15" spans="1:5" x14ac:dyDescent="0.25">
      <c r="A15" s="8">
        <v>8</v>
      </c>
      <c r="B15" t="s">
        <v>23</v>
      </c>
      <c r="C15" s="1">
        <v>3.1800000000000002E-2</v>
      </c>
      <c r="D15" s="1">
        <v>3.1800000000000002E-2</v>
      </c>
      <c r="E15" s="1">
        <v>3.1800000000000002E-2</v>
      </c>
    </row>
    <row r="18" spans="1:5" ht="18.75" x14ac:dyDescent="0.3">
      <c r="A18" s="10" t="s">
        <v>35</v>
      </c>
    </row>
    <row r="19" spans="1:5" x14ac:dyDescent="0.25">
      <c r="A19" s="6" t="s">
        <v>34</v>
      </c>
      <c r="B19" s="6" t="s">
        <v>33</v>
      </c>
      <c r="C19" s="6" t="s">
        <v>14</v>
      </c>
      <c r="D19" s="6" t="s">
        <v>13</v>
      </c>
      <c r="E19" s="6" t="s">
        <v>12</v>
      </c>
    </row>
    <row r="20" spans="1:5" x14ac:dyDescent="0.25">
      <c r="A20" s="45" t="s">
        <v>9</v>
      </c>
      <c r="B20" s="45"/>
      <c r="C20" s="6"/>
      <c r="D20" s="6"/>
      <c r="E20" s="6"/>
    </row>
    <row r="21" spans="1:5" x14ac:dyDescent="0.25">
      <c r="A21" s="8">
        <v>1</v>
      </c>
      <c r="B21" t="s">
        <v>32</v>
      </c>
      <c r="C21" s="1">
        <v>4.7000000000000002E-3</v>
      </c>
      <c r="D21" s="1">
        <v>6.4999999999999997E-3</v>
      </c>
      <c r="E21" s="1">
        <v>5.1000000000000004E-3</v>
      </c>
    </row>
    <row r="22" spans="1:5" x14ac:dyDescent="0.25">
      <c r="A22" s="8">
        <v>2</v>
      </c>
      <c r="B22" t="s">
        <v>31</v>
      </c>
      <c r="C22" s="1">
        <v>6.3E-3</v>
      </c>
      <c r="D22" s="1">
        <v>4.4000000000000003E-3</v>
      </c>
      <c r="E22" s="1">
        <v>4.4000000000000003E-3</v>
      </c>
    </row>
    <row r="23" spans="1:5" x14ac:dyDescent="0.25">
      <c r="A23" s="8">
        <v>3</v>
      </c>
      <c r="B23" t="s">
        <v>30</v>
      </c>
      <c r="C23" s="1">
        <v>4.1000000000000003E-3</v>
      </c>
      <c r="D23" s="1">
        <v>3.8E-3</v>
      </c>
      <c r="E23" s="1">
        <v>2.8999999999999998E-3</v>
      </c>
    </row>
    <row r="24" spans="1:5" x14ac:dyDescent="0.25">
      <c r="A24" s="8">
        <v>4</v>
      </c>
      <c r="B24" t="s">
        <v>29</v>
      </c>
      <c r="C24" s="1">
        <v>2.5000000000000001E-3</v>
      </c>
      <c r="D24" s="1">
        <v>2.5000000000000001E-3</v>
      </c>
      <c r="E24" s="1">
        <v>2.3E-3</v>
      </c>
    </row>
    <row r="25" spans="1:5" x14ac:dyDescent="0.25">
      <c r="A25" s="8">
        <v>5</v>
      </c>
      <c r="B25" t="s">
        <v>28</v>
      </c>
      <c r="C25" s="1">
        <v>2E-3</v>
      </c>
      <c r="D25" s="1">
        <v>2E-3</v>
      </c>
      <c r="E25" s="1">
        <v>2E-3</v>
      </c>
    </row>
    <row r="26" spans="1:5" x14ac:dyDescent="0.25">
      <c r="A26" s="45" t="s">
        <v>27</v>
      </c>
      <c r="B26" s="45"/>
    </row>
    <row r="27" spans="1:5" x14ac:dyDescent="0.25">
      <c r="A27" s="8">
        <v>6</v>
      </c>
      <c r="B27" t="s">
        <v>26</v>
      </c>
      <c r="C27" s="1">
        <v>8.8000000000000005E-3</v>
      </c>
      <c r="D27" s="1">
        <v>1.6799999999999999E-2</v>
      </c>
      <c r="E27" s="1">
        <v>8.0999999999999996E-3</v>
      </c>
    </row>
    <row r="28" spans="1:5" x14ac:dyDescent="0.25">
      <c r="A28" s="8">
        <v>7</v>
      </c>
      <c r="B28" t="s">
        <v>25</v>
      </c>
      <c r="C28" s="1">
        <v>2.3E-3</v>
      </c>
      <c r="D28" s="1">
        <v>2.3E-3</v>
      </c>
      <c r="E28" s="1">
        <v>1.8E-3</v>
      </c>
    </row>
    <row r="29" spans="1:5" x14ac:dyDescent="0.25">
      <c r="A29" s="45" t="s">
        <v>24</v>
      </c>
      <c r="B29" s="45"/>
      <c r="C29" s="9"/>
      <c r="D29" s="9"/>
      <c r="E29" s="9"/>
    </row>
    <row r="30" spans="1:5" x14ac:dyDescent="0.25">
      <c r="A30" s="8">
        <v>8</v>
      </c>
      <c r="B30" t="s">
        <v>23</v>
      </c>
      <c r="C30" s="1">
        <v>1.7600000000000001E-2</v>
      </c>
      <c r="D30" s="1">
        <v>1.7999999999999999E-2</v>
      </c>
      <c r="E30" s="1">
        <v>6.7000000000000002E-3</v>
      </c>
    </row>
    <row r="33" spans="1:4" ht="18.75" x14ac:dyDescent="0.3">
      <c r="A33" s="7" t="s">
        <v>22</v>
      </c>
    </row>
    <row r="34" spans="1:4" x14ac:dyDescent="0.25">
      <c r="A34" s="2" t="s">
        <v>21</v>
      </c>
      <c r="B34" s="6" t="s">
        <v>16</v>
      </c>
      <c r="C34" s="6" t="s">
        <v>15</v>
      </c>
    </row>
    <row r="35" spans="1:4" x14ac:dyDescent="0.25">
      <c r="A35" t="s">
        <v>20</v>
      </c>
      <c r="B35" s="3">
        <v>5.0000000000000001E-4</v>
      </c>
      <c r="C35" s="3">
        <v>3.5E-4</v>
      </c>
    </row>
    <row r="36" spans="1:4" x14ac:dyDescent="0.25">
      <c r="A36" t="s">
        <v>19</v>
      </c>
      <c r="B36" s="3">
        <v>5.0000000000000001E-4</v>
      </c>
      <c r="C36" s="3">
        <v>3.5E-4</v>
      </c>
    </row>
    <row r="37" spans="1:4" x14ac:dyDescent="0.25">
      <c r="B37" s="3"/>
      <c r="C37" s="3"/>
    </row>
    <row r="38" spans="1:4" x14ac:dyDescent="0.25">
      <c r="A38" s="2" t="s">
        <v>18</v>
      </c>
      <c r="B38" s="6" t="s">
        <v>16</v>
      </c>
      <c r="C38" s="6" t="s">
        <v>15</v>
      </c>
      <c r="D38" s="6"/>
    </row>
    <row r="39" spans="1:4" x14ac:dyDescent="0.25">
      <c r="A39" t="s">
        <v>14</v>
      </c>
      <c r="B39" s="3">
        <v>7.5000000000000002E-4</v>
      </c>
      <c r="C39" s="3">
        <v>5.0000000000000001E-4</v>
      </c>
      <c r="D39" s="5"/>
    </row>
    <row r="40" spans="1:4" x14ac:dyDescent="0.25">
      <c r="A40" t="s">
        <v>13</v>
      </c>
      <c r="B40" s="3">
        <v>1E-3</v>
      </c>
      <c r="C40" s="3">
        <v>7.5000000000000002E-4</v>
      </c>
      <c r="D40" s="5"/>
    </row>
    <row r="41" spans="1:4" x14ac:dyDescent="0.25">
      <c r="A41" t="s">
        <v>12</v>
      </c>
      <c r="B41" s="3">
        <v>7.5000000000000002E-4</v>
      </c>
      <c r="C41" s="3">
        <v>5.0000000000000001E-4</v>
      </c>
      <c r="D41" s="5"/>
    </row>
    <row r="43" spans="1:4" x14ac:dyDescent="0.25">
      <c r="A43" s="2" t="s">
        <v>17</v>
      </c>
      <c r="B43" s="6" t="s">
        <v>16</v>
      </c>
      <c r="C43" s="6" t="s">
        <v>15</v>
      </c>
      <c r="D43" s="6"/>
    </row>
    <row r="44" spans="1:4" x14ac:dyDescent="0.25">
      <c r="A44" t="s">
        <v>14</v>
      </c>
      <c r="B44" s="3">
        <v>1.1999999999999999E-3</v>
      </c>
      <c r="C44" s="3">
        <v>8.4999999999999995E-4</v>
      </c>
      <c r="D44" s="5"/>
    </row>
    <row r="45" spans="1:4" x14ac:dyDescent="0.25">
      <c r="A45" t="s">
        <v>13</v>
      </c>
      <c r="B45" s="3">
        <v>1E-3</v>
      </c>
      <c r="C45" s="3">
        <v>7.5000000000000002E-4</v>
      </c>
      <c r="D45" s="5"/>
    </row>
    <row r="46" spans="1:4" x14ac:dyDescent="0.25">
      <c r="A46" t="s">
        <v>12</v>
      </c>
      <c r="B46" s="3">
        <v>7.5000000000000002E-4</v>
      </c>
      <c r="C46" s="3">
        <v>5.0000000000000001E-4</v>
      </c>
    </row>
    <row r="48" spans="1:4" x14ac:dyDescent="0.25">
      <c r="A48" s="2" t="s">
        <v>11</v>
      </c>
      <c r="B48" s="4" t="s">
        <v>10</v>
      </c>
    </row>
    <row r="49" spans="1:2" x14ac:dyDescent="0.25">
      <c r="A49" s="2" t="s">
        <v>9</v>
      </c>
      <c r="B49" s="4"/>
    </row>
    <row r="50" spans="1:2" x14ac:dyDescent="0.25">
      <c r="A50" t="s">
        <v>7</v>
      </c>
      <c r="B50" s="1">
        <v>0.01</v>
      </c>
    </row>
    <row r="51" spans="1:2" x14ac:dyDescent="0.25">
      <c r="A51" t="s">
        <v>6</v>
      </c>
      <c r="B51" s="1">
        <v>5.0000000000000001E-3</v>
      </c>
    </row>
    <row r="52" spans="1:2" x14ac:dyDescent="0.25">
      <c r="A52" t="s">
        <v>5</v>
      </c>
      <c r="B52" s="1">
        <v>2.5000000000000001E-3</v>
      </c>
    </row>
    <row r="53" spans="1:2" x14ac:dyDescent="0.25">
      <c r="A53" t="s">
        <v>4</v>
      </c>
      <c r="B53" s="1" t="s">
        <v>3</v>
      </c>
    </row>
    <row r="54" spans="1:2" x14ac:dyDescent="0.25">
      <c r="A54" s="2" t="s">
        <v>8</v>
      </c>
    </row>
    <row r="55" spans="1:2" x14ac:dyDescent="0.25">
      <c r="A55" t="s">
        <v>7</v>
      </c>
      <c r="B55" s="3">
        <v>1.4999999999999999E-2</v>
      </c>
    </row>
    <row r="56" spans="1:2" x14ac:dyDescent="0.25">
      <c r="A56" t="s">
        <v>6</v>
      </c>
      <c r="B56" s="3">
        <v>7.4999999999999997E-3</v>
      </c>
    </row>
    <row r="57" spans="1:2" x14ac:dyDescent="0.25">
      <c r="A57" t="s">
        <v>5</v>
      </c>
      <c r="B57" s="3">
        <v>3.7499999999999999E-3</v>
      </c>
    </row>
    <row r="58" spans="1:2" x14ac:dyDescent="0.25">
      <c r="A58" t="s">
        <v>4</v>
      </c>
      <c r="B58" s="1" t="s">
        <v>3</v>
      </c>
    </row>
    <row r="60" spans="1:2" x14ac:dyDescent="0.25">
      <c r="A60" s="2" t="s">
        <v>2</v>
      </c>
    </row>
    <row r="61" spans="1:2" x14ac:dyDescent="0.25">
      <c r="A61" t="s">
        <v>1</v>
      </c>
      <c r="B61" s="1">
        <v>5.0000000000000001E-3</v>
      </c>
    </row>
    <row r="62" spans="1:2" x14ac:dyDescent="0.25">
      <c r="A62" t="s">
        <v>0</v>
      </c>
      <c r="B62" s="1">
        <v>1E-3</v>
      </c>
    </row>
  </sheetData>
  <mergeCells count="7">
    <mergeCell ref="A29:B29"/>
    <mergeCell ref="A5:B5"/>
    <mergeCell ref="A11:B11"/>
    <mergeCell ref="A14:B14"/>
    <mergeCell ref="A1:E1"/>
    <mergeCell ref="A20:B20"/>
    <mergeCell ref="A26:B26"/>
  </mergeCells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Quotation</vt:lpstr>
      <vt:lpstr>Rate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APM133</cp:lastModifiedBy>
  <cp:lastPrinted>2023-07-17T08:11:40Z</cp:lastPrinted>
  <dcterms:created xsi:type="dcterms:W3CDTF">2019-10-04T03:49:17Z</dcterms:created>
  <dcterms:modified xsi:type="dcterms:W3CDTF">2026-07-09T08:52:32Z</dcterms:modified>
</cp:coreProperties>
</file>